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Tercer trimestre\Cuadros PDF\"/>
    </mc:Choice>
  </mc:AlternateContent>
  <bookViews>
    <workbookView xWindow="0" yWindow="0" windowWidth="21600" windowHeight="9735" tabRatio="752"/>
  </bookViews>
  <sheets>
    <sheet name="Cuadro 10 RCN" sheetId="33" r:id="rId1"/>
  </sheets>
  <definedNames>
    <definedName name="_xlnm.Print_Area" localSheetId="0">'Cuadro 10 RCN'!$A$1:$E$112</definedName>
    <definedName name="_xlnm.Print_Titles" localSheetId="0">'Cuadro 10 RCN'!$9:$14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4" i="33" l="1"/>
  <c r="D104" i="33"/>
  <c r="E103" i="33"/>
  <c r="D103" i="33"/>
  <c r="E102" i="33"/>
  <c r="D102" i="33"/>
  <c r="E101" i="33"/>
  <c r="D101" i="33"/>
  <c r="E100" i="33"/>
  <c r="D100" i="33"/>
  <c r="C99" i="33"/>
  <c r="D99" i="33" s="1"/>
  <c r="B99" i="33"/>
  <c r="E99" i="33" s="1"/>
  <c r="E98" i="33"/>
  <c r="D98" i="33"/>
  <c r="E97" i="33"/>
  <c r="D97" i="33"/>
  <c r="E96" i="33"/>
  <c r="D96" i="33"/>
  <c r="E95" i="33"/>
  <c r="D95" i="33"/>
  <c r="C94" i="33"/>
  <c r="D94" i="33" s="1"/>
  <c r="B94" i="33"/>
  <c r="E94" i="33" s="1"/>
  <c r="C93" i="33"/>
  <c r="D93" i="33" s="1"/>
  <c r="B93" i="33"/>
  <c r="E93" i="33" s="1"/>
  <c r="E92" i="33"/>
  <c r="D92" i="33"/>
  <c r="E91" i="33"/>
  <c r="D91" i="33"/>
  <c r="C90" i="33"/>
  <c r="D90" i="33" s="1"/>
  <c r="B90" i="33"/>
  <c r="E90" i="33" s="1"/>
  <c r="E89" i="33"/>
  <c r="D89" i="33"/>
  <c r="E88" i="33"/>
  <c r="D88" i="33"/>
  <c r="E87" i="33"/>
  <c r="D87" i="33"/>
  <c r="C86" i="33"/>
  <c r="B86" i="33"/>
  <c r="E86" i="33" s="1"/>
  <c r="E85" i="33"/>
  <c r="D85" i="33"/>
  <c r="E84" i="33"/>
  <c r="D84" i="33"/>
  <c r="E83" i="33"/>
  <c r="D83" i="33"/>
  <c r="E82" i="33"/>
  <c r="D82" i="33"/>
  <c r="C82" i="33"/>
  <c r="B82" i="33"/>
  <c r="C81" i="33"/>
  <c r="C80" i="33"/>
  <c r="C78" i="33" s="1"/>
  <c r="E79" i="33"/>
  <c r="D79" i="33"/>
  <c r="E77" i="33"/>
  <c r="D77" i="33"/>
  <c r="E76" i="33"/>
  <c r="D76" i="33"/>
  <c r="E75" i="33"/>
  <c r="D75" i="33"/>
  <c r="E74" i="33"/>
  <c r="D74" i="33"/>
  <c r="C73" i="33"/>
  <c r="D73" i="33" s="1"/>
  <c r="B73" i="33"/>
  <c r="E73" i="33" s="1"/>
  <c r="E72" i="33"/>
  <c r="D72" i="33"/>
  <c r="E71" i="33"/>
  <c r="D71" i="33"/>
  <c r="E70" i="33"/>
  <c r="D70" i="33"/>
  <c r="E69" i="33"/>
  <c r="D69" i="33"/>
  <c r="C69" i="33"/>
  <c r="B69" i="33"/>
  <c r="E68" i="33"/>
  <c r="D68" i="33"/>
  <c r="E67" i="33"/>
  <c r="C67" i="33"/>
  <c r="D67" i="33" s="1"/>
  <c r="B67" i="33"/>
  <c r="E66" i="33"/>
  <c r="D66" i="33"/>
  <c r="E65" i="33"/>
  <c r="D65" i="33"/>
  <c r="E64" i="33"/>
  <c r="D64" i="33"/>
  <c r="C63" i="33"/>
  <c r="D63" i="33" s="1"/>
  <c r="B63" i="33"/>
  <c r="E63" i="33" s="1"/>
  <c r="E62" i="33"/>
  <c r="D62" i="33"/>
  <c r="C61" i="33"/>
  <c r="C60" i="33" s="1"/>
  <c r="D60" i="33" s="1"/>
  <c r="B61" i="33"/>
  <c r="B60" i="33" s="1"/>
  <c r="E60" i="33" s="1"/>
  <c r="E59" i="33"/>
  <c r="D59" i="33"/>
  <c r="E58" i="33"/>
  <c r="D58" i="33"/>
  <c r="E57" i="33"/>
  <c r="D57" i="33"/>
  <c r="E56" i="33"/>
  <c r="D56" i="33"/>
  <c r="E55" i="33"/>
  <c r="D55" i="33"/>
  <c r="E54" i="33"/>
  <c r="D54" i="33"/>
  <c r="E53" i="33"/>
  <c r="D53" i="33"/>
  <c r="E52" i="33"/>
  <c r="D52" i="33"/>
  <c r="E51" i="33"/>
  <c r="D51" i="33"/>
  <c r="E50" i="33"/>
  <c r="D50" i="33"/>
  <c r="E49" i="33"/>
  <c r="D49" i="33"/>
  <c r="C48" i="33"/>
  <c r="D48" i="33" s="1"/>
  <c r="B48" i="33"/>
  <c r="E48" i="33" s="1"/>
  <c r="E47" i="33"/>
  <c r="D47" i="33"/>
  <c r="E46" i="33"/>
  <c r="D46" i="33"/>
  <c r="E45" i="33"/>
  <c r="D45" i="33"/>
  <c r="E44" i="33"/>
  <c r="D44" i="33"/>
  <c r="E43" i="33"/>
  <c r="D43" i="33"/>
  <c r="E42" i="33"/>
  <c r="D42" i="33"/>
  <c r="E41" i="33"/>
  <c r="D41" i="33"/>
  <c r="E40" i="33"/>
  <c r="D40" i="33"/>
  <c r="E39" i="33"/>
  <c r="D39" i="33"/>
  <c r="E38" i="33"/>
  <c r="D38" i="33"/>
  <c r="E37" i="33"/>
  <c r="D37" i="33"/>
  <c r="E36" i="33"/>
  <c r="C36" i="33"/>
  <c r="D36" i="33" s="1"/>
  <c r="B36" i="33"/>
  <c r="C35" i="33"/>
  <c r="D35" i="33" s="1"/>
  <c r="B35" i="33"/>
  <c r="E35" i="33" s="1"/>
  <c r="E34" i="33"/>
  <c r="D34" i="33"/>
  <c r="E33" i="33"/>
  <c r="D33" i="33"/>
  <c r="E32" i="33"/>
  <c r="D32" i="33"/>
  <c r="E31" i="33"/>
  <c r="D31" i="33"/>
  <c r="C30" i="33"/>
  <c r="C23" i="33" s="1"/>
  <c r="B30" i="33"/>
  <c r="E30" i="33" s="1"/>
  <c r="E29" i="33"/>
  <c r="D29" i="33"/>
  <c r="E28" i="33"/>
  <c r="D28" i="33"/>
  <c r="E27" i="33"/>
  <c r="D27" i="33"/>
  <c r="E26" i="33"/>
  <c r="D26" i="33"/>
  <c r="C25" i="33"/>
  <c r="C24" i="33" s="1"/>
  <c r="B25" i="33"/>
  <c r="B24" i="33" s="1"/>
  <c r="E24" i="33" s="1"/>
  <c r="C20" i="33" l="1"/>
  <c r="D81" i="33"/>
  <c r="D24" i="33"/>
  <c r="B22" i="33"/>
  <c r="D61" i="33"/>
  <c r="E61" i="33"/>
  <c r="D30" i="33"/>
  <c r="B23" i="33"/>
  <c r="E25" i="33"/>
  <c r="D25" i="33"/>
  <c r="B81" i="33"/>
  <c r="C22" i="33"/>
  <c r="D86" i="33"/>
  <c r="E23" i="33" l="1"/>
  <c r="B20" i="33"/>
  <c r="B21" i="33"/>
  <c r="B19" i="33"/>
  <c r="E22" i="33"/>
  <c r="C21" i="33"/>
  <c r="D21" i="33" s="1"/>
  <c r="D22" i="33"/>
  <c r="C19" i="33"/>
  <c r="E81" i="33"/>
  <c r="B80" i="33"/>
  <c r="D20" i="33"/>
  <c r="C17" i="33"/>
  <c r="D23" i="33"/>
  <c r="B78" i="33" l="1"/>
  <c r="E80" i="33"/>
  <c r="D80" i="33"/>
  <c r="B18" i="33"/>
  <c r="E19" i="33"/>
  <c r="B16" i="33"/>
  <c r="D17" i="33"/>
  <c r="E21" i="33"/>
  <c r="C18" i="33"/>
  <c r="D18" i="33" s="1"/>
  <c r="C16" i="33"/>
  <c r="D19" i="33"/>
  <c r="E20" i="33"/>
  <c r="B17" i="33"/>
  <c r="E17" i="33" s="1"/>
  <c r="C15" i="33" l="1"/>
  <c r="D16" i="33"/>
  <c r="E18" i="33"/>
  <c r="B15" i="33"/>
  <c r="E16" i="33"/>
  <c r="E78" i="33"/>
  <c r="D78" i="33"/>
  <c r="E15" i="33" l="1"/>
  <c r="B105" i="33"/>
  <c r="E105" i="33" s="1"/>
  <c r="D15" i="33"/>
  <c r="C105" i="33"/>
  <c r="D105" i="33" s="1"/>
</calcChain>
</file>

<file path=xl/sharedStrings.xml><?xml version="1.0" encoding="utf-8"?>
<sst xmlns="http://schemas.openxmlformats.org/spreadsheetml/2006/main" count="117" uniqueCount="95">
  <si>
    <t>Cuadro 10. RESUMEN DE LOS COMPONENTES NORMALIZADOS DE LA BALANZA DE PAGOS</t>
  </si>
  <si>
    <t>Y VARIACIÓN ABSOLUTA Y PORCENTUAL</t>
  </si>
  <si>
    <t>Resumen de los componentes normalizados</t>
  </si>
  <si>
    <t>Variación</t>
  </si>
  <si>
    <t>Absoluta</t>
  </si>
  <si>
    <t>Porcentual</t>
  </si>
  <si>
    <t>Partida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</si>
  <si>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</si>
  <si>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</si>
  <si>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</si>
  <si>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</si>
  <si>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</si>
  <si>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</si>
  <si>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</si>
  <si>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Bienes, servicios y renta (netos)</t>
  </si>
  <si>
    <t xml:space="preserve">      Exportación de bienes, servicios y renta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</si>
  <si>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</si>
  <si>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</si>
  <si>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</si>
  <si>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</si>
  <si>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</si>
  <si>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</si>
  <si>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</si>
  <si>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</si>
  <si>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</si>
  <si>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</si>
  <si>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</si>
  <si>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</si>
  <si>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</si>
  <si>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</si>
  <si>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</si>
  <si>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</si>
  <si>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</si>
  <si>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</si>
  <si>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</si>
  <si>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</si>
  <si>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</si>
  <si>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</si>
  <si>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</si>
  <si>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</si>
  <si>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</si>
  <si>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</si>
  <si>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</si>
  <si>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</si>
  <si>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</si>
  <si>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</si>
  <si>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</si>
  <si>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</si>
  <si>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</si>
  <si>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</si>
  <si>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          2.  Renta de la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</si>
  <si>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</si>
  <si>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</si>
  <si>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</si>
  <si>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</si>
  <si>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</si>
  <si>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</si>
  <si>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</si>
  <si>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</si>
  <si>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</si>
  <si>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</si>
  <si>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</si>
  <si>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</si>
  <si>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</si>
  <si>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</si>
  <si>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</si>
  <si>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</si>
  <si>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</si>
  <si>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</si>
  <si>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</si>
  <si>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</si>
  <si>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</si>
  <si>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</si>
  <si>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</si>
  <si>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</si>
  <si>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</si>
  <si>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</si>
  <si>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</si>
  <si>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</si>
  <si>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</si>
  <si>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</si>
  <si>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</si>
  <si>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</si>
  <si>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</si>
  <si>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(En millones de balboas)</t>
  </si>
  <si>
    <t>0.0 Cuando la cantidad es menor a la unidad o fracción decimal adoptada, para la expresión del dato.</t>
  </si>
  <si>
    <t>NOTA: La diferencia que se observa entre el total y los parciales se debe al redondeo.</t>
  </si>
  <si>
    <t>Enero a</t>
  </si>
  <si>
    <t>septiembre</t>
  </si>
  <si>
    <t>Enero a septiembre</t>
  </si>
  <si>
    <t>2022 (P)</t>
  </si>
  <si>
    <t>2023 (E)</t>
  </si>
  <si>
    <t>2022-23</t>
  </si>
  <si>
    <t>2023-22</t>
  </si>
  <si>
    <t>DE PANAMÁ, SEGÚN PARTIDA: ENERO A SEPTIEMBRE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</si>
</sst>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5" xfId="0" applyNumberFormat="1" applyFont="1" applyFill="1" applyBorder="1" applyAlignment="1" applyProtection="1">
      <alignment horizontal="left"/>
    </xf>
    <xf numFmtId="164" fontId="1" fillId="4" borderId="7" xfId="0" applyNumberFormat="1" applyFont="1" applyFill="1" applyBorder="1" applyAlignment="1" applyProtection="1">
      <alignment horizontal="right"/>
    </xf>
    <xf numFmtId="164" fontId="2" fillId="4" borderId="7" xfId="0" applyNumberFormat="1" applyFont="1" applyFill="1" applyBorder="1" applyAlignment="1" applyProtection="1">
      <alignment horizontal="right"/>
    </xf>
    <xf numFmtId="0" fontId="1" fillId="2" borderId="5" xfId="0" quotePrefix="1" applyNumberFormat="1" applyFont="1" applyFill="1" applyBorder="1" applyAlignment="1" applyProtection="1">
      <alignment horizontal="left"/>
    </xf>
    <xf numFmtId="164" fontId="3" fillId="4" borderId="7" xfId="0" applyNumberFormat="1" applyFont="1" applyFill="1" applyBorder="1" applyAlignment="1" applyProtection="1">
      <alignment horizontal="right"/>
    </xf>
    <xf numFmtId="0" fontId="1" fillId="2" borderId="0" xfId="0" applyNumberFormat="1" applyFont="1" applyFill="1"/>
    <xf numFmtId="0" fontId="1" fillId="0" borderId="0" xfId="0" applyNumberFormat="1" applyFont="1" applyBorder="1" applyAlignment="1"/>
    <xf numFmtId="0" fontId="2" fillId="3" borderId="1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/>
    <xf numFmtId="0" fontId="1" fillId="2" borderId="2" xfId="0" applyNumberFormat="1" applyFont="1" applyFill="1" applyBorder="1"/>
    <xf numFmtId="0" fontId="1" fillId="2" borderId="9" xfId="0" applyNumberFormat="1" applyFont="1" applyFill="1" applyBorder="1" applyAlignment="1" applyProtection="1">
      <alignment horizontal="left"/>
    </xf>
    <xf numFmtId="0" fontId="1" fillId="2" borderId="10" xfId="0" applyNumberFormat="1" applyFont="1" applyFill="1" applyBorder="1"/>
    <xf numFmtId="0" fontId="1" fillId="2" borderId="11" xfId="0" applyNumberFormat="1" applyFont="1" applyFill="1" applyBorder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1" fillId="0" borderId="0" xfId="0" applyNumberFormat="1" applyFont="1" applyFill="1"/>
    <xf numFmtId="0" fontId="1" fillId="0" borderId="0" xfId="0" applyNumberFormat="1" applyFont="1"/>
    <xf numFmtId="164" fontId="2" fillId="3" borderId="12" xfId="0" applyNumberFormat="1" applyFont="1" applyFill="1" applyBorder="1" applyAlignment="1">
      <alignment horizontal="center" vertical="center"/>
    </xf>
    <xf numFmtId="164" fontId="2" fillId="3" borderId="12" xfId="0" quotePrefix="1" applyNumberFormat="1" applyFont="1" applyFill="1" applyBorder="1" applyAlignment="1">
      <alignment horizontal="center" vertical="center"/>
    </xf>
    <xf numFmtId="164" fontId="2" fillId="3" borderId="3" xfId="0" quotePrefix="1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164" fontId="2" fillId="3" borderId="2" xfId="0" quotePrefix="1" applyNumberFormat="1" applyFont="1" applyFill="1" applyBorder="1" applyAlignment="1">
      <alignment horizontal="center" vertical="center"/>
    </xf>
    <xf numFmtId="164" fontId="2" fillId="3" borderId="13" xfId="0" quotePrefix="1" applyNumberFormat="1" applyFont="1" applyFill="1" applyBorder="1" applyAlignment="1">
      <alignment horizontal="center" vertical="center"/>
    </xf>
    <xf numFmtId="164" fontId="2" fillId="3" borderId="11" xfId="0" quotePrefix="1" applyNumberFormat="1" applyFont="1" applyFill="1" applyBorder="1" applyAlignment="1">
      <alignment horizontal="center" vertical="center"/>
    </xf>
    <xf numFmtId="164" fontId="2" fillId="3" borderId="14" xfId="0" quotePrefix="1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164" fontId="2" fillId="4" borderId="6" xfId="0" applyNumberFormat="1" applyFont="1" applyFill="1" applyBorder="1" applyAlignment="1" applyProtection="1">
      <alignment horizontal="right"/>
    </xf>
    <xf numFmtId="164" fontId="1" fillId="4" borderId="6" xfId="0" applyNumberFormat="1" applyFont="1" applyFill="1" applyBorder="1" applyAlignment="1" applyProtection="1">
      <alignment horizontal="right"/>
    </xf>
    <xf numFmtId="164" fontId="3" fillId="4" borderId="6" xfId="0" applyNumberFormat="1" applyFont="1" applyFill="1" applyBorder="1" applyAlignment="1" applyProtection="1">
      <alignment horizontal="right"/>
    </xf>
    <xf numFmtId="164" fontId="1" fillId="0" borderId="6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E1"/>
    </sheetView>
  </sheetViews>
  <sheetFormatPr baseColWidth="10" defaultRowHeight="12.75" customHeight="1" x14ac:dyDescent="0.2"/>
  <cols>
    <col min="1" max="1" width="58.7109375" style="21" customWidth="1"/>
    <col min="2" max="3" width="19.85546875" style="6" customWidth="1"/>
    <col min="4" max="5" width="10.7109375" style="6" customWidth="1"/>
    <col min="6" max="16384" width="11.42578125" style="6"/>
  </cols>
  <sheetData>
    <row r="1" spans="1:5" ht="12.75" customHeight="1" x14ac:dyDescent="0.2">
      <c r="A1" s="39" t="s">
        <v>9</v>
      </c>
      <c r="B1" s="39"/>
      <c r="C1" s="39"/>
      <c r="D1" s="39"/>
      <c r="E1" s="39"/>
    </row>
    <row r="2" spans="1:5" ht="12.75" customHeight="1" x14ac:dyDescent="0.2">
      <c r="A2" s="40" t="s">
        <v>10</v>
      </c>
      <c r="B2" s="40"/>
      <c r="C2" s="40"/>
      <c r="D2" s="40"/>
      <c r="E2" s="40"/>
    </row>
    <row r="3" spans="1:5" ht="12.75" customHeight="1" x14ac:dyDescent="0.2">
      <c r="A3" s="39" t="s">
        <v>11</v>
      </c>
      <c r="B3" s="39"/>
      <c r="C3" s="39"/>
      <c r="D3" s="39"/>
      <c r="E3" s="39"/>
    </row>
    <row r="4" spans="1:5" ht="6" customHeight="1" x14ac:dyDescent="0.2">
      <c r="A4" s="7"/>
      <c r="B4" s="7"/>
      <c r="C4" s="7"/>
      <c r="D4" s="7"/>
      <c r="E4" s="7"/>
    </row>
    <row r="5" spans="1:5" ht="12.75" customHeight="1" x14ac:dyDescent="0.2">
      <c r="A5" s="41" t="s">
        <v>0</v>
      </c>
      <c r="B5" s="41"/>
      <c r="C5" s="41"/>
      <c r="D5" s="41"/>
      <c r="E5" s="41"/>
    </row>
    <row r="6" spans="1:5" ht="12.75" customHeight="1" x14ac:dyDescent="0.2">
      <c r="A6" s="41" t="s">
        <v>94</v>
      </c>
      <c r="B6" s="41"/>
      <c r="C6" s="41"/>
      <c r="D6" s="41"/>
      <c r="E6" s="41"/>
    </row>
    <row r="7" spans="1:5" ht="12.75" customHeight="1" x14ac:dyDescent="0.2">
      <c r="A7" s="41" t="s">
        <v>1</v>
      </c>
      <c r="B7" s="41"/>
      <c r="C7" s="41"/>
      <c r="D7" s="41"/>
      <c r="E7" s="41"/>
    </row>
    <row r="8" spans="1:5" ht="6" customHeight="1" x14ac:dyDescent="0.2">
      <c r="A8" s="7"/>
      <c r="B8" s="7"/>
      <c r="C8" s="7"/>
      <c r="D8" s="7"/>
      <c r="E8" s="7"/>
    </row>
    <row r="9" spans="1:5" ht="14.1" customHeight="1" x14ac:dyDescent="0.2">
      <c r="A9" s="8"/>
      <c r="B9" s="29" t="s">
        <v>2</v>
      </c>
      <c r="C9" s="30"/>
      <c r="D9" s="31" t="s">
        <v>3</v>
      </c>
      <c r="E9" s="32"/>
    </row>
    <row r="10" spans="1:5" ht="14.1" customHeight="1" x14ac:dyDescent="0.2">
      <c r="A10" s="9"/>
      <c r="B10" s="33" t="s">
        <v>84</v>
      </c>
      <c r="C10" s="34"/>
      <c r="D10" s="10" t="s">
        <v>4</v>
      </c>
      <c r="E10" s="11" t="s">
        <v>5</v>
      </c>
    </row>
    <row r="11" spans="1:5" ht="14.1" customHeight="1" x14ac:dyDescent="0.2">
      <c r="A11" s="12" t="s">
        <v>6</v>
      </c>
      <c r="B11" s="24" t="s">
        <v>90</v>
      </c>
      <c r="C11" s="24" t="s">
        <v>91</v>
      </c>
      <c r="D11" s="25" t="s">
        <v>92</v>
      </c>
      <c r="E11" s="26" t="s">
        <v>93</v>
      </c>
    </row>
    <row r="12" spans="1:5" ht="14.1" customHeight="1" x14ac:dyDescent="0.2">
      <c r="A12" s="9"/>
      <c r="B12" s="27" t="s">
        <v>87</v>
      </c>
      <c r="C12" s="27" t="s">
        <v>87</v>
      </c>
      <c r="D12" s="35" t="s">
        <v>89</v>
      </c>
      <c r="E12" s="36"/>
    </row>
    <row r="13" spans="1:5" ht="14.1" customHeight="1" x14ac:dyDescent="0.2">
      <c r="A13" s="13"/>
      <c r="B13" s="28" t="s">
        <v>88</v>
      </c>
      <c r="C13" s="28" t="s">
        <v>88</v>
      </c>
      <c r="D13" s="37"/>
      <c r="E13" s="38"/>
    </row>
    <row r="14" spans="1:5" ht="6" customHeight="1" x14ac:dyDescent="0.2">
      <c r="A14" s="14"/>
      <c r="B14" s="15"/>
      <c r="C14" s="15"/>
      <c r="D14" s="15"/>
      <c r="E14" s="16"/>
    </row>
    <row r="15" spans="1:5" ht="14.1" customHeight="1" x14ac:dyDescent="0.2">
      <c r="A15" s="1" t="s">
        <v>13</v>
      </c>
      <c r="B15" s="3">
        <f>B16+B17</f>
        <v>-3175.0557941399893</v>
      </c>
      <c r="C15" s="3">
        <f>C16+C17</f>
        <v>-6275.6685918299954</v>
      </c>
      <c r="D15" s="3">
        <f>+C15-B15</f>
        <v>-3100.6127976900061</v>
      </c>
      <c r="E15" s="42">
        <f>IF(B15=0,0,+C15/B15*100-100)</f>
        <v>97.655379896398102</v>
      </c>
    </row>
    <row r="16" spans="1:5" ht="12.95" customHeight="1" x14ac:dyDescent="0.2">
      <c r="A16" s="1" t="s">
        <v>16</v>
      </c>
      <c r="B16" s="2">
        <f>B19+B74</f>
        <v>28404.223273450007</v>
      </c>
      <c r="C16" s="2">
        <f>C19+C74</f>
        <v>32107.493194539999</v>
      </c>
      <c r="D16" s="2">
        <f t="shared" ref="D16:D79" si="0">+C16-B16</f>
        <v>3703.2699210899918</v>
      </c>
      <c r="E16" s="43">
        <f t="shared" ref="E16:E79" si="1">IF(B16=0,0,+C16/B16*100-100)</f>
        <v>13.037744019395575</v>
      </c>
    </row>
    <row r="17" spans="1:5" ht="12.95" customHeight="1" x14ac:dyDescent="0.2">
      <c r="A17" s="1" t="s">
        <v>17</v>
      </c>
      <c r="B17" s="2">
        <f>B20+B75</f>
        <v>-31579.279067589996</v>
      </c>
      <c r="C17" s="2">
        <f>C20+C75</f>
        <v>-38383.161786369994</v>
      </c>
      <c r="D17" s="2">
        <f t="shared" si="0"/>
        <v>-6803.882718779998</v>
      </c>
      <c r="E17" s="43">
        <f t="shared" si="1"/>
        <v>21.545402300722131</v>
      </c>
    </row>
    <row r="18" spans="1:5" ht="12.95" customHeight="1" x14ac:dyDescent="0.2">
      <c r="A18" s="1" t="s">
        <v>14</v>
      </c>
      <c r="B18" s="3">
        <f>B19+B20</f>
        <v>-3151.6074995199924</v>
      </c>
      <c r="C18" s="3">
        <f>C19+C20</f>
        <v>-6198.337729609997</v>
      </c>
      <c r="D18" s="3">
        <f t="shared" si="0"/>
        <v>-3046.7302300900046</v>
      </c>
      <c r="E18" s="42">
        <f t="shared" si="1"/>
        <v>96.67226107800667</v>
      </c>
    </row>
    <row r="19" spans="1:5" ht="12.95" customHeight="1" x14ac:dyDescent="0.2">
      <c r="A19" s="1" t="s">
        <v>15</v>
      </c>
      <c r="B19" s="2">
        <f>B22+B61</f>
        <v>27768.385900910005</v>
      </c>
      <c r="C19" s="2">
        <f>C22+C61</f>
        <v>31459.163320379997</v>
      </c>
      <c r="D19" s="2">
        <f t="shared" si="0"/>
        <v>3690.7774194699923</v>
      </c>
      <c r="E19" s="43">
        <f t="shared" si="1"/>
        <v>13.291292596697318</v>
      </c>
    </row>
    <row r="20" spans="1:5" ht="12.95" customHeight="1" x14ac:dyDescent="0.2">
      <c r="A20" s="1" t="s">
        <v>18</v>
      </c>
      <c r="B20" s="2">
        <f>B23+B67</f>
        <v>-30919.993400429998</v>
      </c>
      <c r="C20" s="2">
        <f>C23+C67</f>
        <v>-37657.501049989994</v>
      </c>
      <c r="D20" s="2">
        <f t="shared" si="0"/>
        <v>-6737.5076495599969</v>
      </c>
      <c r="E20" s="43">
        <f t="shared" si="1"/>
        <v>21.790132883619236</v>
      </c>
    </row>
    <row r="21" spans="1:5" ht="12.95" customHeight="1" x14ac:dyDescent="0.2">
      <c r="A21" s="1" t="s">
        <v>19</v>
      </c>
      <c r="B21" s="3">
        <f>B22+B23</f>
        <v>-762.14736560999518</v>
      </c>
      <c r="C21" s="3">
        <f>C22+C23</f>
        <v>-3516.922802189998</v>
      </c>
      <c r="D21" s="3">
        <f t="shared" si="0"/>
        <v>-2754.7754365800029</v>
      </c>
      <c r="E21" s="42">
        <f t="shared" si="1"/>
        <v>361.44918435494174</v>
      </c>
    </row>
    <row r="22" spans="1:5" ht="12.95" customHeight="1" x14ac:dyDescent="0.2">
      <c r="A22" s="1" t="s">
        <v>20</v>
      </c>
      <c r="B22" s="2">
        <f>B25+B36</f>
        <v>26317.760234210004</v>
      </c>
      <c r="C22" s="2">
        <f>C25+C36</f>
        <v>28707.191560359999</v>
      </c>
      <c r="D22" s="2">
        <f t="shared" si="0"/>
        <v>2389.4313261499956</v>
      </c>
      <c r="E22" s="43">
        <f t="shared" si="1"/>
        <v>9.0791591111313892</v>
      </c>
    </row>
    <row r="23" spans="1:5" ht="12.95" customHeight="1" x14ac:dyDescent="0.2">
      <c r="A23" s="1" t="s">
        <v>21</v>
      </c>
      <c r="B23" s="2">
        <f>B30+B48</f>
        <v>-27079.907599819999</v>
      </c>
      <c r="C23" s="2">
        <f>C30+C48</f>
        <v>-32224.114362549997</v>
      </c>
      <c r="D23" s="2">
        <f t="shared" si="0"/>
        <v>-5144.2067627299984</v>
      </c>
      <c r="E23" s="43">
        <f t="shared" si="1"/>
        <v>18.996397028932961</v>
      </c>
    </row>
    <row r="24" spans="1:5" ht="12.95" customHeight="1" x14ac:dyDescent="0.2">
      <c r="A24" s="1" t="s">
        <v>22</v>
      </c>
      <c r="B24" s="3">
        <f>B25+B30</f>
        <v>-9383.1877780899995</v>
      </c>
      <c r="C24" s="3">
        <f>C25+C30</f>
        <v>-14063.414369509997</v>
      </c>
      <c r="D24" s="3">
        <f t="shared" si="0"/>
        <v>-4680.2265914199979</v>
      </c>
      <c r="E24" s="42">
        <f t="shared" si="1"/>
        <v>49.878854629217329</v>
      </c>
    </row>
    <row r="25" spans="1:5" ht="12.75" customHeight="1" x14ac:dyDescent="0.2">
      <c r="A25" s="1" t="s">
        <v>23</v>
      </c>
      <c r="B25" s="3">
        <f>B26+B27+B28+B29</f>
        <v>13714.478210860001</v>
      </c>
      <c r="C25" s="3">
        <f>C26+C27+C28+C29</f>
        <v>14162.968901189999</v>
      </c>
      <c r="D25" s="3">
        <f t="shared" si="0"/>
        <v>448.49069032999796</v>
      </c>
      <c r="E25" s="42">
        <f t="shared" si="1"/>
        <v>3.2701987157984149</v>
      </c>
    </row>
    <row r="26" spans="1:5" ht="12.6" customHeight="1" x14ac:dyDescent="0.2">
      <c r="A26" s="1" t="s">
        <v>24</v>
      </c>
      <c r="B26" s="2">
        <v>11261.81768428</v>
      </c>
      <c r="C26" s="2">
        <v>12421.446668319999</v>
      </c>
      <c r="D26" s="2">
        <f t="shared" si="0"/>
        <v>1159.6289840399986</v>
      </c>
      <c r="E26" s="43">
        <f t="shared" si="1"/>
        <v>10.296996599924427</v>
      </c>
    </row>
    <row r="27" spans="1:5" ht="12.6" customHeight="1" x14ac:dyDescent="0.2">
      <c r="A27" s="1" t="s">
        <v>25</v>
      </c>
      <c r="B27" s="2">
        <v>0</v>
      </c>
      <c r="C27" s="2">
        <v>0</v>
      </c>
      <c r="D27" s="2">
        <f t="shared" si="0"/>
        <v>0</v>
      </c>
      <c r="E27" s="43">
        <f t="shared" si="1"/>
        <v>0</v>
      </c>
    </row>
    <row r="28" spans="1:5" ht="12.6" customHeight="1" x14ac:dyDescent="0.2">
      <c r="A28" s="1" t="s">
        <v>26</v>
      </c>
      <c r="B28" s="2">
        <v>12.340999999999999</v>
      </c>
      <c r="C28" s="2">
        <v>11.69642419</v>
      </c>
      <c r="D28" s="2">
        <f t="shared" si="0"/>
        <v>-0.64457580999999919</v>
      </c>
      <c r="E28" s="43">
        <f t="shared" si="1"/>
        <v>-5.2230435945223093</v>
      </c>
    </row>
    <row r="29" spans="1:5" ht="12.6" customHeight="1" x14ac:dyDescent="0.2">
      <c r="A29" s="1" t="s">
        <v>27</v>
      </c>
      <c r="B29" s="2">
        <v>2440.31952658</v>
      </c>
      <c r="C29" s="2">
        <v>1729.8258086799999</v>
      </c>
      <c r="D29" s="2">
        <f t="shared" si="0"/>
        <v>-710.49371790000009</v>
      </c>
      <c r="E29" s="43">
        <f t="shared" si="1"/>
        <v>-29.114782312778758</v>
      </c>
    </row>
    <row r="30" spans="1:5" ht="12.75" customHeight="1" x14ac:dyDescent="0.2">
      <c r="A30" s="1" t="s">
        <v>28</v>
      </c>
      <c r="B30" s="3">
        <f>B31+B32+B33+B34</f>
        <v>-23097.665988950001</v>
      </c>
      <c r="C30" s="3">
        <f>C31+C32+C33+C34</f>
        <v>-28226.383270699997</v>
      </c>
      <c r="D30" s="3">
        <f t="shared" si="0"/>
        <v>-5128.7172817499959</v>
      </c>
      <c r="E30" s="42">
        <f t="shared" si="1"/>
        <v>22.204482843433567</v>
      </c>
    </row>
    <row r="31" spans="1:5" ht="12.6" customHeight="1" x14ac:dyDescent="0.2">
      <c r="A31" s="1" t="s">
        <v>24</v>
      </c>
      <c r="B31" s="2">
        <v>-20464.881015200001</v>
      </c>
      <c r="C31" s="2">
        <v>-26040.08443386</v>
      </c>
      <c r="D31" s="2">
        <f t="shared" si="0"/>
        <v>-5575.2034186599994</v>
      </c>
      <c r="E31" s="43">
        <f t="shared" si="1"/>
        <v>27.242784429184312</v>
      </c>
    </row>
    <row r="32" spans="1:5" ht="12.6" customHeight="1" x14ac:dyDescent="0.2">
      <c r="A32" s="1" t="s">
        <v>25</v>
      </c>
      <c r="B32" s="2">
        <v>0</v>
      </c>
      <c r="C32" s="2">
        <v>0</v>
      </c>
      <c r="D32" s="2">
        <f t="shared" si="0"/>
        <v>0</v>
      </c>
      <c r="E32" s="43">
        <f t="shared" si="1"/>
        <v>0</v>
      </c>
    </row>
    <row r="33" spans="1:5" ht="12.6" customHeight="1" x14ac:dyDescent="0.2">
      <c r="A33" s="1" t="s">
        <v>26</v>
      </c>
      <c r="B33" s="2">
        <v>-4.7294101799999995</v>
      </c>
      <c r="C33" s="2">
        <v>-5.5315400700000001</v>
      </c>
      <c r="D33" s="2">
        <f t="shared" si="0"/>
        <v>-0.80212989000000068</v>
      </c>
      <c r="E33" s="43">
        <f t="shared" si="1"/>
        <v>16.960463556155347</v>
      </c>
    </row>
    <row r="34" spans="1:5" ht="12.6" customHeight="1" x14ac:dyDescent="0.2">
      <c r="A34" s="1" t="s">
        <v>27</v>
      </c>
      <c r="B34" s="2">
        <v>-2628.0555635700002</v>
      </c>
      <c r="C34" s="2">
        <v>-2180.76729677</v>
      </c>
      <c r="D34" s="2">
        <f t="shared" si="0"/>
        <v>447.2882668000002</v>
      </c>
      <c r="E34" s="43">
        <f t="shared" si="1"/>
        <v>-17.019741629526109</v>
      </c>
    </row>
    <row r="35" spans="1:5" ht="12.95" customHeight="1" x14ac:dyDescent="0.2">
      <c r="A35" s="1" t="s">
        <v>29</v>
      </c>
      <c r="B35" s="3">
        <f>B36+B48</f>
        <v>8621.0404124800025</v>
      </c>
      <c r="C35" s="3">
        <f>C36+C48</f>
        <v>10546.491567319998</v>
      </c>
      <c r="D35" s="3">
        <f t="shared" si="0"/>
        <v>1925.4511548399951</v>
      </c>
      <c r="E35" s="42">
        <f t="shared" si="1"/>
        <v>22.334324660544098</v>
      </c>
    </row>
    <row r="36" spans="1:5" ht="12.75" customHeight="1" x14ac:dyDescent="0.2">
      <c r="A36" s="1" t="s">
        <v>30</v>
      </c>
      <c r="B36" s="3">
        <f>B37+B38+B39+B40+B41+B42+B43+B44+B45+B46+B47</f>
        <v>12603.282023350002</v>
      </c>
      <c r="C36" s="3">
        <f>C37+C38+C39+C40+C41+C42+C43+C44+C45+C46+C47</f>
        <v>14544.222659169998</v>
      </c>
      <c r="D36" s="3">
        <f t="shared" si="0"/>
        <v>1940.9406358199958</v>
      </c>
      <c r="E36" s="42">
        <f t="shared" si="1"/>
        <v>15.400279325845688</v>
      </c>
    </row>
    <row r="37" spans="1:5" ht="12.4" customHeight="1" x14ac:dyDescent="0.2">
      <c r="A37" s="1" t="s">
        <v>31</v>
      </c>
      <c r="B37" s="2">
        <v>5923.66208551</v>
      </c>
      <c r="C37" s="2">
        <v>6825.5311976399989</v>
      </c>
      <c r="D37" s="2">
        <f t="shared" si="0"/>
        <v>901.86911212999894</v>
      </c>
      <c r="E37" s="43">
        <f t="shared" si="1"/>
        <v>15.224857514004398</v>
      </c>
    </row>
    <row r="38" spans="1:5" ht="12.4" customHeight="1" x14ac:dyDescent="0.2">
      <c r="A38" s="1" t="s">
        <v>32</v>
      </c>
      <c r="B38" s="2">
        <v>3467.3887674999996</v>
      </c>
      <c r="C38" s="2">
        <v>4131.7019885</v>
      </c>
      <c r="D38" s="2">
        <f t="shared" si="0"/>
        <v>664.31322100000034</v>
      </c>
      <c r="E38" s="43">
        <f t="shared" si="1"/>
        <v>19.158890610324406</v>
      </c>
    </row>
    <row r="39" spans="1:5" ht="12.4" customHeight="1" x14ac:dyDescent="0.2">
      <c r="A39" s="1" t="s">
        <v>33</v>
      </c>
      <c r="B39" s="2">
        <v>438.64018723999999</v>
      </c>
      <c r="C39" s="2">
        <v>437.43848955999999</v>
      </c>
      <c r="D39" s="2">
        <f t="shared" si="0"/>
        <v>-1.2016976799999952</v>
      </c>
      <c r="E39" s="43">
        <f t="shared" si="1"/>
        <v>-0.27395977727468335</v>
      </c>
    </row>
    <row r="40" spans="1:5" ht="12.4" customHeight="1" x14ac:dyDescent="0.2">
      <c r="A40" s="1" t="s">
        <v>34</v>
      </c>
      <c r="B40" s="2">
        <v>0</v>
      </c>
      <c r="C40" s="2">
        <v>0</v>
      </c>
      <c r="D40" s="2">
        <f t="shared" si="0"/>
        <v>0</v>
      </c>
      <c r="E40" s="43">
        <f t="shared" si="1"/>
        <v>0</v>
      </c>
    </row>
    <row r="41" spans="1:5" ht="12.4" customHeight="1" x14ac:dyDescent="0.2">
      <c r="A41" s="1" t="s">
        <v>35</v>
      </c>
      <c r="B41" s="2">
        <v>304.87027399999999</v>
      </c>
      <c r="C41" s="2">
        <v>319.54463600999998</v>
      </c>
      <c r="D41" s="2">
        <f t="shared" si="0"/>
        <v>14.674362009999982</v>
      </c>
      <c r="E41" s="43">
        <f t="shared" si="1"/>
        <v>4.8133134849348949</v>
      </c>
    </row>
    <row r="42" spans="1:5" ht="12.4" customHeight="1" x14ac:dyDescent="0.2">
      <c r="A42" s="1" t="s">
        <v>36</v>
      </c>
      <c r="B42" s="2">
        <v>154.63690840000001</v>
      </c>
      <c r="C42" s="2">
        <v>145.28740384999998</v>
      </c>
      <c r="D42" s="2">
        <f t="shared" si="0"/>
        <v>-9.3495045500000344</v>
      </c>
      <c r="E42" s="43">
        <f t="shared" si="1"/>
        <v>-6.0461015722169265</v>
      </c>
    </row>
    <row r="43" spans="1:5" ht="12.4" customHeight="1" x14ac:dyDescent="0.2">
      <c r="A43" s="1" t="s">
        <v>37</v>
      </c>
      <c r="B43" s="2">
        <v>33.336435530000003</v>
      </c>
      <c r="C43" s="2">
        <v>36.053797160000002</v>
      </c>
      <c r="D43" s="2">
        <f t="shared" si="0"/>
        <v>2.7173616299999992</v>
      </c>
      <c r="E43" s="43">
        <f t="shared" si="1"/>
        <v>8.1513262794836123</v>
      </c>
    </row>
    <row r="44" spans="1:5" ht="12.4" customHeight="1" x14ac:dyDescent="0.2">
      <c r="A44" s="1" t="s">
        <v>38</v>
      </c>
      <c r="B44" s="2">
        <v>0.18031376999999998</v>
      </c>
      <c r="C44" s="2">
        <v>0.24548737000000004</v>
      </c>
      <c r="D44" s="2">
        <f t="shared" si="0"/>
        <v>6.5173600000000054E-2</v>
      </c>
      <c r="E44" s="43">
        <f t="shared" si="1"/>
        <v>36.144549581543373</v>
      </c>
    </row>
    <row r="45" spans="1:5" ht="12.4" customHeight="1" x14ac:dyDescent="0.2">
      <c r="A45" s="1" t="s">
        <v>39</v>
      </c>
      <c r="B45" s="2">
        <v>2201.68708096</v>
      </c>
      <c r="C45" s="2">
        <v>2558.4907758199997</v>
      </c>
      <c r="D45" s="2">
        <f t="shared" si="0"/>
        <v>356.80369485999972</v>
      </c>
      <c r="E45" s="43">
        <f t="shared" si="1"/>
        <v>16.205922174209377</v>
      </c>
    </row>
    <row r="46" spans="1:5" ht="12.4" customHeight="1" x14ac:dyDescent="0.2">
      <c r="A46" s="1" t="s">
        <v>40</v>
      </c>
      <c r="B46" s="2">
        <v>3.00407044</v>
      </c>
      <c r="C46" s="2">
        <v>3.1242332599999996</v>
      </c>
      <c r="D46" s="2">
        <f t="shared" si="0"/>
        <v>0.12016281999999956</v>
      </c>
      <c r="E46" s="43">
        <f t="shared" si="1"/>
        <v>4.000000079891592</v>
      </c>
    </row>
    <row r="47" spans="1:5" ht="12.4" customHeight="1" x14ac:dyDescent="0.2">
      <c r="A47" s="1" t="s">
        <v>41</v>
      </c>
      <c r="B47" s="2">
        <v>75.875900000000001</v>
      </c>
      <c r="C47" s="2">
        <v>86.804650000000009</v>
      </c>
      <c r="D47" s="2">
        <f t="shared" si="0"/>
        <v>10.928750000000008</v>
      </c>
      <c r="E47" s="43">
        <f t="shared" si="1"/>
        <v>14.403453533994323</v>
      </c>
    </row>
    <row r="48" spans="1:5" ht="12.75" customHeight="1" x14ac:dyDescent="0.2">
      <c r="A48" s="1" t="s">
        <v>42</v>
      </c>
      <c r="B48" s="3">
        <f>B49+B50+B51+B52+B53+B54+B55+B56+B57+B58+B59</f>
        <v>-3982.2416108699999</v>
      </c>
      <c r="C48" s="3">
        <f>C49+C50+C51+C52+C53+C54+C55+C56+C57+C58+C59</f>
        <v>-3997.7310918500002</v>
      </c>
      <c r="D48" s="3">
        <f t="shared" si="0"/>
        <v>-15.48948098000028</v>
      </c>
      <c r="E48" s="42">
        <f t="shared" si="1"/>
        <v>0.38896386742884204</v>
      </c>
    </row>
    <row r="49" spans="1:5" ht="12.4" customHeight="1" x14ac:dyDescent="0.2">
      <c r="A49" s="1" t="s">
        <v>31</v>
      </c>
      <c r="B49" s="2">
        <v>-2329.7808610900001</v>
      </c>
      <c r="C49" s="2">
        <v>-1982.41593169</v>
      </c>
      <c r="D49" s="2">
        <f t="shared" si="0"/>
        <v>347.36492940000016</v>
      </c>
      <c r="E49" s="43">
        <f t="shared" si="1"/>
        <v>-14.909768347804345</v>
      </c>
    </row>
    <row r="50" spans="1:5" ht="12.4" customHeight="1" x14ac:dyDescent="0.2">
      <c r="A50" s="1" t="s">
        <v>32</v>
      </c>
      <c r="B50" s="2">
        <v>-739.09805000000006</v>
      </c>
      <c r="C50" s="2">
        <v>-909.5653440000001</v>
      </c>
      <c r="D50" s="2">
        <f t="shared" si="0"/>
        <v>-170.46729400000004</v>
      </c>
      <c r="E50" s="43">
        <f t="shared" si="1"/>
        <v>23.064232681983128</v>
      </c>
    </row>
    <row r="51" spans="1:5" ht="12.4" customHeight="1" x14ac:dyDescent="0.2">
      <c r="A51" s="1" t="s">
        <v>33</v>
      </c>
      <c r="B51" s="2">
        <v>-60.607855040000004</v>
      </c>
      <c r="C51" s="2">
        <v>-64.058328250000002</v>
      </c>
      <c r="D51" s="2">
        <f t="shared" si="0"/>
        <v>-3.4504732099999984</v>
      </c>
      <c r="E51" s="43">
        <f t="shared" si="1"/>
        <v>5.6931122339220792</v>
      </c>
    </row>
    <row r="52" spans="1:5" ht="12.4" customHeight="1" x14ac:dyDescent="0.2">
      <c r="A52" s="1" t="s">
        <v>34</v>
      </c>
      <c r="B52" s="2">
        <v>0</v>
      </c>
      <c r="C52" s="2">
        <v>0</v>
      </c>
      <c r="D52" s="2">
        <f t="shared" si="0"/>
        <v>0</v>
      </c>
      <c r="E52" s="43">
        <f t="shared" si="1"/>
        <v>0</v>
      </c>
    </row>
    <row r="53" spans="1:5" ht="12.4" customHeight="1" x14ac:dyDescent="0.2">
      <c r="A53" s="1" t="s">
        <v>35</v>
      </c>
      <c r="B53" s="2">
        <v>-266.13035927999999</v>
      </c>
      <c r="C53" s="2">
        <v>-367.51814628</v>
      </c>
      <c r="D53" s="2">
        <f t="shared" si="0"/>
        <v>-101.387787</v>
      </c>
      <c r="E53" s="43">
        <f t="shared" si="1"/>
        <v>38.097039088023877</v>
      </c>
    </row>
    <row r="54" spans="1:5" ht="12.4" customHeight="1" x14ac:dyDescent="0.2">
      <c r="A54" s="1" t="s">
        <v>36</v>
      </c>
      <c r="B54" s="2">
        <v>-91.636610969999992</v>
      </c>
      <c r="C54" s="2">
        <v>-61.454523259999995</v>
      </c>
      <c r="D54" s="2">
        <f t="shared" si="0"/>
        <v>30.182087709999998</v>
      </c>
      <c r="E54" s="43">
        <f t="shared" si="1"/>
        <v>-32.936713165746625</v>
      </c>
    </row>
    <row r="55" spans="1:5" ht="12.4" customHeight="1" x14ac:dyDescent="0.2">
      <c r="A55" s="1" t="s">
        <v>37</v>
      </c>
      <c r="B55" s="2">
        <v>-54.139380770000002</v>
      </c>
      <c r="C55" s="2">
        <v>-58.551666900000001</v>
      </c>
      <c r="D55" s="2">
        <f t="shared" si="0"/>
        <v>-4.4122861299999983</v>
      </c>
      <c r="E55" s="43">
        <f t="shared" si="1"/>
        <v>8.1498644189239826</v>
      </c>
    </row>
    <row r="56" spans="1:5" ht="12.4" customHeight="1" x14ac:dyDescent="0.2">
      <c r="A56" s="1" t="s">
        <v>38</v>
      </c>
      <c r="B56" s="2">
        <v>-12.93124111</v>
      </c>
      <c r="C56" s="2">
        <v>-8.7010078499999999</v>
      </c>
      <c r="D56" s="2">
        <f t="shared" si="0"/>
        <v>4.2302332600000003</v>
      </c>
      <c r="E56" s="43">
        <f t="shared" si="1"/>
        <v>-32.713281146143601</v>
      </c>
    </row>
    <row r="57" spans="1:5" ht="12.4" customHeight="1" x14ac:dyDescent="0.2">
      <c r="A57" s="1" t="s">
        <v>39</v>
      </c>
      <c r="B57" s="2">
        <v>-355.79855405000001</v>
      </c>
      <c r="C57" s="2">
        <v>-466.13142858999998</v>
      </c>
      <c r="D57" s="2">
        <f t="shared" si="0"/>
        <v>-110.33287453999998</v>
      </c>
      <c r="E57" s="43">
        <f t="shared" si="1"/>
        <v>31.009927748187238</v>
      </c>
    </row>
    <row r="58" spans="1:5" ht="12.4" customHeight="1" x14ac:dyDescent="0.2">
      <c r="A58" s="1" t="s">
        <v>40</v>
      </c>
      <c r="B58" s="2">
        <v>-8.9850138199999989</v>
      </c>
      <c r="C58" s="2">
        <v>-9.3444143799999999</v>
      </c>
      <c r="D58" s="2">
        <f t="shared" si="0"/>
        <v>-0.35940056000000098</v>
      </c>
      <c r="E58" s="43">
        <f t="shared" si="1"/>
        <v>4.0000000801334323</v>
      </c>
    </row>
    <row r="59" spans="1:5" ht="12.4" customHeight="1" x14ac:dyDescent="0.2">
      <c r="A59" s="1" t="s">
        <v>41</v>
      </c>
      <c r="B59" s="2">
        <v>-63.133684739999993</v>
      </c>
      <c r="C59" s="2">
        <v>-69.990300649999995</v>
      </c>
      <c r="D59" s="2">
        <f t="shared" si="0"/>
        <v>-6.8566159100000021</v>
      </c>
      <c r="E59" s="43">
        <f t="shared" si="1"/>
        <v>10.860471613905048</v>
      </c>
    </row>
    <row r="60" spans="1:5" ht="12.95" customHeight="1" x14ac:dyDescent="0.2">
      <c r="A60" s="1" t="s">
        <v>43</v>
      </c>
      <c r="B60" s="3">
        <f>B61+B67</f>
        <v>-2389.46013391</v>
      </c>
      <c r="C60" s="3">
        <f>C61+C67</f>
        <v>-2681.4149274200004</v>
      </c>
      <c r="D60" s="3">
        <f t="shared" si="0"/>
        <v>-291.9547935100004</v>
      </c>
      <c r="E60" s="42">
        <f t="shared" si="1"/>
        <v>12.218441704330061</v>
      </c>
    </row>
    <row r="61" spans="1:5" ht="12.75" customHeight="1" x14ac:dyDescent="0.2">
      <c r="A61" s="1" t="s">
        <v>44</v>
      </c>
      <c r="B61" s="3">
        <f>B62+B63</f>
        <v>1450.6256667</v>
      </c>
      <c r="C61" s="3">
        <f>C62+C63</f>
        <v>2751.9717600199997</v>
      </c>
      <c r="D61" s="3">
        <f t="shared" si="0"/>
        <v>1301.3460933199997</v>
      </c>
      <c r="E61" s="42">
        <f t="shared" si="1"/>
        <v>89.709297387547707</v>
      </c>
    </row>
    <row r="62" spans="1:5" ht="12.75" customHeight="1" x14ac:dyDescent="0.2">
      <c r="A62" s="1" t="s">
        <v>45</v>
      </c>
      <c r="B62" s="2">
        <v>43.015356480000008</v>
      </c>
      <c r="C62" s="2">
        <v>43.43741198</v>
      </c>
      <c r="D62" s="2">
        <f t="shared" si="0"/>
        <v>0.42205549999999192</v>
      </c>
      <c r="E62" s="43">
        <f t="shared" si="1"/>
        <v>0.98117401443884944</v>
      </c>
    </row>
    <row r="63" spans="1:5" ht="12.75" customHeight="1" x14ac:dyDescent="0.2">
      <c r="A63" s="1" t="s">
        <v>50</v>
      </c>
      <c r="B63" s="2">
        <f>B64+B65+B66</f>
        <v>1407.61031022</v>
      </c>
      <c r="C63" s="2">
        <f>C64+C65+C66</f>
        <v>2708.5343480399997</v>
      </c>
      <c r="D63" s="2">
        <f t="shared" si="0"/>
        <v>1300.9240378199997</v>
      </c>
      <c r="E63" s="43">
        <f t="shared" si="1"/>
        <v>92.420752276009836</v>
      </c>
    </row>
    <row r="64" spans="1:5" ht="12.4" customHeight="1" x14ac:dyDescent="0.2">
      <c r="A64" s="1" t="s">
        <v>46</v>
      </c>
      <c r="B64" s="2">
        <v>153.90493595999999</v>
      </c>
      <c r="C64" s="2">
        <v>151.20103157</v>
      </c>
      <c r="D64" s="2">
        <f t="shared" si="0"/>
        <v>-2.7039043899999911</v>
      </c>
      <c r="E64" s="43">
        <f t="shared" si="1"/>
        <v>-1.7568665833451576</v>
      </c>
    </row>
    <row r="65" spans="1:5" ht="12.4" customHeight="1" x14ac:dyDescent="0.2">
      <c r="A65" s="1" t="s">
        <v>47</v>
      </c>
      <c r="B65" s="2">
        <v>337.69483181999999</v>
      </c>
      <c r="C65" s="2">
        <v>535.69852139</v>
      </c>
      <c r="D65" s="2">
        <f t="shared" si="0"/>
        <v>198.00368957000001</v>
      </c>
      <c r="E65" s="43">
        <f t="shared" si="1"/>
        <v>58.633911719306695</v>
      </c>
    </row>
    <row r="66" spans="1:5" ht="12.4" customHeight="1" x14ac:dyDescent="0.2">
      <c r="A66" s="1" t="s">
        <v>48</v>
      </c>
      <c r="B66" s="2">
        <v>916.01054243999999</v>
      </c>
      <c r="C66" s="2">
        <v>2021.6347950799998</v>
      </c>
      <c r="D66" s="2">
        <f t="shared" si="0"/>
        <v>1105.6242526399997</v>
      </c>
      <c r="E66" s="43">
        <f t="shared" si="1"/>
        <v>120.69994846292062</v>
      </c>
    </row>
    <row r="67" spans="1:5" ht="12.75" customHeight="1" x14ac:dyDescent="0.2">
      <c r="A67" s="1" t="s">
        <v>49</v>
      </c>
      <c r="B67" s="3">
        <f>B68+B69</f>
        <v>-3840.0858006100002</v>
      </c>
      <c r="C67" s="3">
        <f>C68+C69</f>
        <v>-5433.3866874400001</v>
      </c>
      <c r="D67" s="3">
        <f t="shared" si="0"/>
        <v>-1593.3008868299999</v>
      </c>
      <c r="E67" s="42">
        <f t="shared" si="1"/>
        <v>41.491283517074095</v>
      </c>
    </row>
    <row r="68" spans="1:5" ht="12.75" customHeight="1" x14ac:dyDescent="0.2">
      <c r="A68" s="1" t="s">
        <v>45</v>
      </c>
      <c r="B68" s="2">
        <v>-1.804697</v>
      </c>
      <c r="C68" s="2">
        <v>-1.9955540000000001</v>
      </c>
      <c r="D68" s="2">
        <f t="shared" si="0"/>
        <v>-0.19085700000000005</v>
      </c>
      <c r="E68" s="43">
        <f t="shared" si="1"/>
        <v>10.575570303491389</v>
      </c>
    </row>
    <row r="69" spans="1:5" ht="12.75" customHeight="1" x14ac:dyDescent="0.2">
      <c r="A69" s="1" t="s">
        <v>50</v>
      </c>
      <c r="B69" s="2">
        <f>B70+B71+B72</f>
        <v>-3838.2811036100002</v>
      </c>
      <c r="C69" s="2">
        <f>C70+C71+C72</f>
        <v>-5431.39113344</v>
      </c>
      <c r="D69" s="2">
        <f t="shared" si="0"/>
        <v>-1593.1100298299998</v>
      </c>
      <c r="E69" s="43">
        <f t="shared" si="1"/>
        <v>41.505819579801994</v>
      </c>
    </row>
    <row r="70" spans="1:5" ht="12.4" customHeight="1" x14ac:dyDescent="0.2">
      <c r="A70" s="1" t="s">
        <v>46</v>
      </c>
      <c r="B70" s="2">
        <v>-1701.7432389299997</v>
      </c>
      <c r="C70" s="2">
        <v>-2117.5201366199999</v>
      </c>
      <c r="D70" s="2">
        <f t="shared" si="0"/>
        <v>-415.77689769000017</v>
      </c>
      <c r="E70" s="43">
        <f t="shared" si="1"/>
        <v>24.432410729096077</v>
      </c>
    </row>
    <row r="71" spans="1:5" ht="12.4" customHeight="1" x14ac:dyDescent="0.2">
      <c r="A71" s="1" t="s">
        <v>47</v>
      </c>
      <c r="B71" s="2">
        <v>-1225.3502731600001</v>
      </c>
      <c r="C71" s="2">
        <v>-1392.8185571200002</v>
      </c>
      <c r="D71" s="2">
        <f t="shared" si="0"/>
        <v>-167.46828396000001</v>
      </c>
      <c r="E71" s="43">
        <f t="shared" si="1"/>
        <v>13.666972426433105</v>
      </c>
    </row>
    <row r="72" spans="1:5" ht="12.4" customHeight="1" x14ac:dyDescent="0.2">
      <c r="A72" s="1" t="s">
        <v>48</v>
      </c>
      <c r="B72" s="2">
        <v>-911.18759152000007</v>
      </c>
      <c r="C72" s="2">
        <v>-1921.0524396999999</v>
      </c>
      <c r="D72" s="2">
        <f t="shared" si="0"/>
        <v>-1009.8648481799999</v>
      </c>
      <c r="E72" s="43">
        <f t="shared" si="1"/>
        <v>110.82952155827658</v>
      </c>
    </row>
    <row r="73" spans="1:5" ht="12.95" customHeight="1" x14ac:dyDescent="0.2">
      <c r="A73" s="1" t="s">
        <v>51</v>
      </c>
      <c r="B73" s="3">
        <f>B74+B75</f>
        <v>-23.448294619999956</v>
      </c>
      <c r="C73" s="3">
        <f>C74+C75</f>
        <v>-77.330862220000085</v>
      </c>
      <c r="D73" s="3">
        <f t="shared" si="0"/>
        <v>-53.882567600000129</v>
      </c>
      <c r="E73" s="42">
        <f t="shared" si="1"/>
        <v>229.79311917226426</v>
      </c>
    </row>
    <row r="74" spans="1:5" ht="12.75" customHeight="1" x14ac:dyDescent="0.2">
      <c r="A74" s="1" t="s">
        <v>52</v>
      </c>
      <c r="B74" s="2">
        <v>635.83737254000005</v>
      </c>
      <c r="C74" s="2">
        <v>648.32987416000003</v>
      </c>
      <c r="D74" s="2">
        <f t="shared" si="0"/>
        <v>12.492501619999985</v>
      </c>
      <c r="E74" s="43">
        <f t="shared" si="1"/>
        <v>1.9647322034714136</v>
      </c>
    </row>
    <row r="75" spans="1:5" ht="12.75" customHeight="1" x14ac:dyDescent="0.2">
      <c r="A75" s="1" t="s">
        <v>53</v>
      </c>
      <c r="B75" s="2">
        <v>-659.28566716</v>
      </c>
      <c r="C75" s="2">
        <v>-725.66073638000012</v>
      </c>
      <c r="D75" s="2">
        <f t="shared" si="0"/>
        <v>-66.375069220000114</v>
      </c>
      <c r="E75" s="43">
        <f t="shared" si="1"/>
        <v>10.067725195046862</v>
      </c>
    </row>
    <row r="76" spans="1:5" ht="12.75" customHeight="1" x14ac:dyDescent="0.2">
      <c r="A76" s="1" t="s">
        <v>54</v>
      </c>
      <c r="B76" s="2">
        <v>0.27681099999999992</v>
      </c>
      <c r="C76" s="2">
        <v>8.2931561099999982</v>
      </c>
      <c r="D76" s="2">
        <f t="shared" si="0"/>
        <v>8.0163451099999978</v>
      </c>
      <c r="E76" s="43">
        <f t="shared" si="1"/>
        <v>2895.9633504448884</v>
      </c>
    </row>
    <row r="77" spans="1:5" ht="12.75" customHeight="1" x14ac:dyDescent="0.2">
      <c r="A77" s="1" t="s">
        <v>55</v>
      </c>
      <c r="B77" s="2">
        <v>-23.725105619999965</v>
      </c>
      <c r="C77" s="2">
        <v>-85.624018330000041</v>
      </c>
      <c r="D77" s="2">
        <f t="shared" si="0"/>
        <v>-61.898912710000076</v>
      </c>
      <c r="E77" s="43">
        <f t="shared" si="1"/>
        <v>260.90047269513553</v>
      </c>
    </row>
    <row r="78" spans="1:5" ht="14.1" customHeight="1" x14ac:dyDescent="0.2">
      <c r="A78" s="1" t="s">
        <v>56</v>
      </c>
      <c r="B78" s="3">
        <f>B79+B80</f>
        <v>6206.3379614799978</v>
      </c>
      <c r="C78" s="3">
        <f>C79+C80</f>
        <v>3407.6293118100002</v>
      </c>
      <c r="D78" s="3">
        <f t="shared" si="0"/>
        <v>-2798.7086496699976</v>
      </c>
      <c r="E78" s="42">
        <f t="shared" si="1"/>
        <v>-45.094364294054692</v>
      </c>
    </row>
    <row r="79" spans="1:5" ht="12.95" customHeight="1" x14ac:dyDescent="0.2">
      <c r="A79" s="1" t="s">
        <v>57</v>
      </c>
      <c r="B79" s="3">
        <v>6.8495785000000007</v>
      </c>
      <c r="C79" s="3">
        <v>7.1112751000000003</v>
      </c>
      <c r="D79" s="3">
        <f t="shared" si="0"/>
        <v>0.26169659999999961</v>
      </c>
      <c r="E79" s="42">
        <f t="shared" si="1"/>
        <v>3.820623415002828</v>
      </c>
    </row>
    <row r="80" spans="1:5" ht="12.95" customHeight="1" x14ac:dyDescent="0.2">
      <c r="A80" s="1" t="s">
        <v>58</v>
      </c>
      <c r="B80" s="3">
        <f>B81+B90+B93+B104</f>
        <v>6199.4883829799983</v>
      </c>
      <c r="C80" s="3">
        <f>C81+C90+C93+C104</f>
        <v>3400.5180367100002</v>
      </c>
      <c r="D80" s="3">
        <f t="shared" ref="D80:D105" si="2">+C80-B80</f>
        <v>-2798.9703462699981</v>
      </c>
      <c r="E80" s="42">
        <f t="shared" ref="E80:E105" si="3">IF(B80=0,0,+C80/B80*100-100)</f>
        <v>-45.148408600204135</v>
      </c>
    </row>
    <row r="81" spans="1:5" ht="12.75" customHeight="1" x14ac:dyDescent="0.2">
      <c r="A81" s="1" t="s">
        <v>59</v>
      </c>
      <c r="B81" s="5">
        <f>B82+B86</f>
        <v>2237.3911474199999</v>
      </c>
      <c r="C81" s="5">
        <f>C82+C86</f>
        <v>1271.8901348099998</v>
      </c>
      <c r="D81" s="5">
        <f t="shared" si="2"/>
        <v>-965.50101261000009</v>
      </c>
      <c r="E81" s="44">
        <f t="shared" si="3"/>
        <v>-43.152982603124492</v>
      </c>
    </row>
    <row r="82" spans="1:5" ht="12.75" customHeight="1" x14ac:dyDescent="0.2">
      <c r="A82" s="1" t="s">
        <v>60</v>
      </c>
      <c r="B82" s="2">
        <f>B83+B84+B85</f>
        <v>-35.208976390000018</v>
      </c>
      <c r="C82" s="2">
        <f>C83+C84+C85</f>
        <v>-100.22684334999998</v>
      </c>
      <c r="D82" s="2">
        <f t="shared" si="2"/>
        <v>-65.017866959999964</v>
      </c>
      <c r="E82" s="43">
        <f t="shared" si="3"/>
        <v>184.66275826884362</v>
      </c>
    </row>
    <row r="83" spans="1:5" ht="12.75" customHeight="1" x14ac:dyDescent="0.2">
      <c r="A83" s="1" t="s">
        <v>61</v>
      </c>
      <c r="B83" s="2">
        <v>-35.208976390000018</v>
      </c>
      <c r="C83" s="2">
        <v>-100.22684334999998</v>
      </c>
      <c r="D83" s="2">
        <f t="shared" si="2"/>
        <v>-65.017866959999964</v>
      </c>
      <c r="E83" s="43">
        <f t="shared" si="3"/>
        <v>184.66275826884362</v>
      </c>
    </row>
    <row r="84" spans="1:5" ht="12.75" customHeight="1" x14ac:dyDescent="0.2">
      <c r="A84" s="1" t="s">
        <v>62</v>
      </c>
      <c r="B84" s="2">
        <v>0</v>
      </c>
      <c r="C84" s="2">
        <v>0</v>
      </c>
      <c r="D84" s="2">
        <f t="shared" si="2"/>
        <v>0</v>
      </c>
      <c r="E84" s="43">
        <f t="shared" si="3"/>
        <v>0</v>
      </c>
    </row>
    <row r="85" spans="1:5" ht="12.75" customHeight="1" x14ac:dyDescent="0.2">
      <c r="A85" s="1" t="s">
        <v>63</v>
      </c>
      <c r="B85" s="2">
        <v>0</v>
      </c>
      <c r="C85" s="2">
        <v>0</v>
      </c>
      <c r="D85" s="2">
        <f t="shared" si="2"/>
        <v>0</v>
      </c>
      <c r="E85" s="43">
        <f t="shared" si="3"/>
        <v>0</v>
      </c>
    </row>
    <row r="86" spans="1:5" ht="12.75" customHeight="1" x14ac:dyDescent="0.2">
      <c r="A86" s="4" t="s">
        <v>64</v>
      </c>
      <c r="B86" s="2">
        <f>B87+B88+B89</f>
        <v>2272.6001238099998</v>
      </c>
      <c r="C86" s="2">
        <f>C87+C88+C89</f>
        <v>1372.1169781599999</v>
      </c>
      <c r="D86" s="2">
        <f t="shared" si="2"/>
        <v>-900.48314564999987</v>
      </c>
      <c r="E86" s="45">
        <f t="shared" si="3"/>
        <v>-39.623475164664931</v>
      </c>
    </row>
    <row r="87" spans="1:5" ht="12.75" customHeight="1" x14ac:dyDescent="0.2">
      <c r="A87" s="1" t="s">
        <v>65</v>
      </c>
      <c r="B87" s="2">
        <v>-83.161690780000001</v>
      </c>
      <c r="C87" s="2">
        <v>-126.31629312000001</v>
      </c>
      <c r="D87" s="2">
        <f t="shared" si="2"/>
        <v>-43.154602340000011</v>
      </c>
      <c r="E87" s="43">
        <f t="shared" si="3"/>
        <v>51.892406149080472</v>
      </c>
    </row>
    <row r="88" spans="1:5" ht="12.75" customHeight="1" x14ac:dyDescent="0.2">
      <c r="A88" s="1" t="s">
        <v>66</v>
      </c>
      <c r="B88" s="2">
        <v>1346.8869353599998</v>
      </c>
      <c r="C88" s="2">
        <v>691.13208519999989</v>
      </c>
      <c r="D88" s="2">
        <f t="shared" si="2"/>
        <v>-655.75485015999993</v>
      </c>
      <c r="E88" s="43">
        <f t="shared" si="3"/>
        <v>-48.686703608475334</v>
      </c>
    </row>
    <row r="89" spans="1:5" ht="12.75" customHeight="1" x14ac:dyDescent="0.2">
      <c r="A89" s="1" t="s">
        <v>67</v>
      </c>
      <c r="B89" s="2">
        <v>1008.8748792300001</v>
      </c>
      <c r="C89" s="2">
        <v>807.30118607999998</v>
      </c>
      <c r="D89" s="2">
        <f t="shared" si="2"/>
        <v>-201.57369315000017</v>
      </c>
      <c r="E89" s="43">
        <f t="shared" si="3"/>
        <v>-19.980048794935456</v>
      </c>
    </row>
    <row r="90" spans="1:5" ht="12.75" customHeight="1" x14ac:dyDescent="0.2">
      <c r="A90" s="1" t="s">
        <v>68</v>
      </c>
      <c r="B90" s="5">
        <f>B91+B92</f>
        <v>1567.6780600099996</v>
      </c>
      <c r="C90" s="5">
        <f>C91+C92</f>
        <v>-1526.0406857500002</v>
      </c>
      <c r="D90" s="5">
        <f t="shared" si="2"/>
        <v>-3093.7187457599998</v>
      </c>
      <c r="E90" s="44">
        <f t="shared" si="3"/>
        <v>-197.34400988811862</v>
      </c>
    </row>
    <row r="91" spans="1:5" ht="12.75" customHeight="1" x14ac:dyDescent="0.2">
      <c r="A91" s="1" t="s">
        <v>69</v>
      </c>
      <c r="B91" s="2">
        <v>-1290.7268580999998</v>
      </c>
      <c r="C91" s="2">
        <v>-3318.1222309499999</v>
      </c>
      <c r="D91" s="2">
        <f t="shared" si="2"/>
        <v>-2027.3953728500001</v>
      </c>
      <c r="E91" s="43">
        <f t="shared" si="3"/>
        <v>157.07392777387503</v>
      </c>
    </row>
    <row r="92" spans="1:5" ht="12.75" customHeight="1" x14ac:dyDescent="0.2">
      <c r="A92" s="1" t="s">
        <v>70</v>
      </c>
      <c r="B92" s="2">
        <v>2858.4049181099995</v>
      </c>
      <c r="C92" s="2">
        <v>1792.0815451999997</v>
      </c>
      <c r="D92" s="2">
        <f t="shared" si="2"/>
        <v>-1066.3233729099998</v>
      </c>
      <c r="E92" s="43">
        <f t="shared" si="3"/>
        <v>-37.304839708121598</v>
      </c>
    </row>
    <row r="93" spans="1:5" ht="12.75" customHeight="1" x14ac:dyDescent="0.2">
      <c r="A93" s="1" t="s">
        <v>71</v>
      </c>
      <c r="B93" s="5">
        <f>B94+B99</f>
        <v>30.1170384499992</v>
      </c>
      <c r="C93" s="5">
        <f>C94+C99</f>
        <v>1512.9444111700004</v>
      </c>
      <c r="D93" s="5">
        <f t="shared" si="2"/>
        <v>1482.8273727200012</v>
      </c>
      <c r="E93" s="44">
        <f t="shared" si="3"/>
        <v>4923.5497546739716</v>
      </c>
    </row>
    <row r="94" spans="1:5" ht="12.75" customHeight="1" x14ac:dyDescent="0.2">
      <c r="A94" s="1" t="s">
        <v>72</v>
      </c>
      <c r="B94" s="2">
        <f>B95+B96+B97+B98</f>
        <v>-4146.8232012600001</v>
      </c>
      <c r="C94" s="2">
        <f>C95+C96+C97+C98</f>
        <v>-632.05205808000017</v>
      </c>
      <c r="D94" s="2">
        <f t="shared" si="2"/>
        <v>3514.7711431799999</v>
      </c>
      <c r="E94" s="43">
        <f t="shared" si="3"/>
        <v>-84.758162395542854</v>
      </c>
    </row>
    <row r="95" spans="1:5" ht="12.75" customHeight="1" x14ac:dyDescent="0.2">
      <c r="A95" s="1" t="s">
        <v>73</v>
      </c>
      <c r="B95" s="2">
        <v>80.239150790000011</v>
      </c>
      <c r="C95" s="2">
        <v>-790.63161640999999</v>
      </c>
      <c r="D95" s="2">
        <f t="shared" si="2"/>
        <v>-870.87076720000005</v>
      </c>
      <c r="E95" s="43">
        <f t="shared" si="3"/>
        <v>-1085.343948217027</v>
      </c>
    </row>
    <row r="96" spans="1:5" ht="12.75" customHeight="1" x14ac:dyDescent="0.2">
      <c r="A96" s="1" t="s">
        <v>74</v>
      </c>
      <c r="B96" s="2">
        <v>-5650.5333758099996</v>
      </c>
      <c r="C96" s="2">
        <v>-857.66467237999996</v>
      </c>
      <c r="D96" s="2">
        <f t="shared" si="2"/>
        <v>4792.8687034300001</v>
      </c>
      <c r="E96" s="43">
        <f t="shared" si="3"/>
        <v>-84.821527184465936</v>
      </c>
    </row>
    <row r="97" spans="1:5" ht="12.75" customHeight="1" x14ac:dyDescent="0.2">
      <c r="A97" s="1" t="s">
        <v>75</v>
      </c>
      <c r="B97" s="2">
        <v>1256.3044616299999</v>
      </c>
      <c r="C97" s="2">
        <v>1086.1372208099997</v>
      </c>
      <c r="D97" s="2">
        <f t="shared" si="2"/>
        <v>-170.16724082000019</v>
      </c>
      <c r="E97" s="43">
        <f t="shared" si="3"/>
        <v>-13.545063797609671</v>
      </c>
    </row>
    <row r="98" spans="1:5" ht="12.75" customHeight="1" x14ac:dyDescent="0.2">
      <c r="A98" s="1" t="s">
        <v>76</v>
      </c>
      <c r="B98" s="2">
        <v>167.16656213000002</v>
      </c>
      <c r="C98" s="2">
        <v>-69.892990100000048</v>
      </c>
      <c r="D98" s="2">
        <f t="shared" si="2"/>
        <v>-237.05955223000007</v>
      </c>
      <c r="E98" s="43">
        <f t="shared" si="3"/>
        <v>-141.8103891169614</v>
      </c>
    </row>
    <row r="99" spans="1:5" ht="12.75" customHeight="1" x14ac:dyDescent="0.2">
      <c r="A99" s="1" t="s">
        <v>77</v>
      </c>
      <c r="B99" s="2">
        <f>B100+B101+B102+B103</f>
        <v>4176.9402397099993</v>
      </c>
      <c r="C99" s="2">
        <f>C100+C101+C102+C103</f>
        <v>2144.9964692500007</v>
      </c>
      <c r="D99" s="2">
        <f t="shared" si="2"/>
        <v>-2031.9437704599986</v>
      </c>
      <c r="E99" s="43">
        <f t="shared" si="3"/>
        <v>-48.646704378061067</v>
      </c>
    </row>
    <row r="100" spans="1:5" ht="12.75" customHeight="1" x14ac:dyDescent="0.2">
      <c r="A100" s="1" t="s">
        <v>78</v>
      </c>
      <c r="B100" s="2">
        <v>34.066917749999988</v>
      </c>
      <c r="C100" s="2">
        <v>289.78217085</v>
      </c>
      <c r="D100" s="2">
        <f t="shared" si="2"/>
        <v>255.71525310000001</v>
      </c>
      <c r="E100" s="43">
        <f t="shared" si="3"/>
        <v>750.62632603444172</v>
      </c>
    </row>
    <row r="101" spans="1:5" ht="12.75" customHeight="1" x14ac:dyDescent="0.2">
      <c r="A101" s="1" t="s">
        <v>79</v>
      </c>
      <c r="B101" s="2">
        <v>2692.6551875399996</v>
      </c>
      <c r="C101" s="2">
        <v>-1355.58974117</v>
      </c>
      <c r="D101" s="2">
        <f t="shared" si="2"/>
        <v>-4048.2449287099998</v>
      </c>
      <c r="E101" s="43">
        <f t="shared" si="3"/>
        <v>-150.34397822056309</v>
      </c>
    </row>
    <row r="102" spans="1:5" ht="12.75" customHeight="1" x14ac:dyDescent="0.2">
      <c r="A102" s="1" t="s">
        <v>80</v>
      </c>
      <c r="B102" s="2">
        <v>1704.2691759900001</v>
      </c>
      <c r="C102" s="2">
        <v>3097.2539882800006</v>
      </c>
      <c r="D102" s="2">
        <f t="shared" si="2"/>
        <v>1392.9848122900005</v>
      </c>
      <c r="E102" s="43">
        <f t="shared" si="3"/>
        <v>81.735023546431506</v>
      </c>
    </row>
    <row r="103" spans="1:5" ht="12.75" customHeight="1" x14ac:dyDescent="0.2">
      <c r="A103" s="1" t="s">
        <v>81</v>
      </c>
      <c r="B103" s="2">
        <v>-254.05104157</v>
      </c>
      <c r="C103" s="2">
        <v>113.55005128999997</v>
      </c>
      <c r="D103" s="2">
        <f t="shared" si="2"/>
        <v>367.60109285999999</v>
      </c>
      <c r="E103" s="43">
        <f t="shared" si="3"/>
        <v>-144.69576294128791</v>
      </c>
    </row>
    <row r="104" spans="1:5" ht="12.75" customHeight="1" x14ac:dyDescent="0.2">
      <c r="A104" s="1" t="s">
        <v>82</v>
      </c>
      <c r="B104" s="5">
        <v>2364.3021370999995</v>
      </c>
      <c r="C104" s="5">
        <v>2141.7241764800001</v>
      </c>
      <c r="D104" s="5">
        <f t="shared" si="2"/>
        <v>-222.57796061999943</v>
      </c>
      <c r="E104" s="44">
        <f t="shared" si="3"/>
        <v>-9.414108168637398</v>
      </c>
    </row>
    <row r="105" spans="1:5" ht="14.1" customHeight="1" x14ac:dyDescent="0.2">
      <c r="A105" s="1" t="s">
        <v>83</v>
      </c>
      <c r="B105" s="3">
        <f>-B15-B78</f>
        <v>-3031.2821673400085</v>
      </c>
      <c r="C105" s="3">
        <f>-C15-C78</f>
        <v>2868.0392800199952</v>
      </c>
      <c r="D105" s="3">
        <f t="shared" si="2"/>
        <v>5899.3214473600037</v>
      </c>
      <c r="E105" s="42">
        <f t="shared" si="3"/>
        <v>-194.61472478283798</v>
      </c>
    </row>
    <row r="106" spans="1:5" ht="6" customHeight="1" x14ac:dyDescent="0.2">
      <c r="A106" s="17"/>
      <c r="B106" s="18"/>
      <c r="C106" s="18"/>
      <c r="D106" s="18"/>
      <c r="E106" s="19"/>
    </row>
    <row r="107" spans="1:5" ht="6" customHeight="1" x14ac:dyDescent="0.2">
      <c r="A107" s="6"/>
    </row>
    <row r="108" spans="1:5" ht="12.75" customHeight="1" x14ac:dyDescent="0.2">
      <c r="A108" s="6" t="s">
        <v>86</v>
      </c>
    </row>
    <row r="109" spans="1:5" ht="12.75" customHeight="1" x14ac:dyDescent="0.2">
      <c r="A109" s="20" t="s">
        <v>85</v>
      </c>
    </row>
    <row r="110" spans="1:5" ht="12.75" customHeight="1" x14ac:dyDescent="0.2">
      <c r="A110" s="21" t="s">
        <v>7</v>
      </c>
    </row>
    <row r="111" spans="1:5" ht="12.75" customHeight="1" x14ac:dyDescent="0.2">
      <c r="A111" s="22" t="s">
        <v>8</v>
      </c>
    </row>
    <row r="112" spans="1:5" ht="12.75" customHeight="1" x14ac:dyDescent="0.2">
      <c r="A112" s="23" t="s">
        <v>12</v>
      </c>
    </row>
  </sheetData>
  <mergeCells count="10">
    <mergeCell ref="B9:C9"/>
    <mergeCell ref="D9:E9"/>
    <mergeCell ref="B10:C10"/>
    <mergeCell ref="D12:E13"/>
    <mergeCell ref="A1:E1"/>
    <mergeCell ref="A2:E2"/>
    <mergeCell ref="A3:E3"/>
    <mergeCell ref="A5:E5"/>
    <mergeCell ref="A6:E6"/>
    <mergeCell ref="A7:E7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2024-02-07T15:32:04Z</cp:lastPrinted>
  <dcterms:created xsi:type="dcterms:W3CDTF">2018-11-21T20:09:16Z</dcterms:created>
  <dcterms:modified xsi:type="dcterms:W3CDTF">2024-02-09T18:50:37Z</dcterms:modified>
</cp:coreProperties>
</file>